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schultz\Documents\Claude\Projects\Tax Prep\thompson\"/>
    </mc:Choice>
  </mc:AlternateContent>
  <xr:revisionPtr revIDLastSave="0" documentId="13_ncr:1_{C65751AD-1962-4771-83A3-53A454E25DB0}" xr6:coauthVersionLast="47" xr6:coauthVersionMax="47" xr10:uidLastSave="{00000000-0000-0000-0000-000000000000}"/>
  <bookViews>
    <workbookView xWindow="-34420" yWindow="2430" windowWidth="31480" windowHeight="16820" xr2:uid="{00000000-000D-0000-FFFF-FFFF00000000}"/>
  </bookViews>
  <sheets>
    <sheet name="Tax Payments" sheetId="1" r:id="rId1"/>
  </sheets>
  <definedNames>
    <definedName name="AgencyList">_xlfn.ANCHORARRAY('Tax Payments'!$R$5)</definedName>
    <definedName name="_xlnm.Print_Area" localSheetId="0">'Tax Payments'!$A$1:$O$42</definedName>
    <definedName name="YearList">_xlfn.ANCHORARRAY('Tax Payments'!$Q$5)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1" i="1" l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R5" i="1" a="1"/>
  <c r="R5" i="1" s="1"/>
  <c r="Q5" i="1" a="1"/>
  <c r="Q5" i="1" s="1"/>
  <c r="F42" i="1" l="1"/>
  <c r="N14" i="1"/>
  <c r="M14" i="1"/>
  <c r="L14" i="1"/>
  <c r="K14" i="1"/>
  <c r="I14" i="1"/>
  <c r="H14" i="1"/>
  <c r="G14" i="1"/>
  <c r="F14" i="1"/>
  <c r="E14" i="1"/>
  <c r="D14" i="1"/>
  <c r="C14" i="1"/>
  <c r="N13" i="1"/>
  <c r="M13" i="1"/>
  <c r="L13" i="1"/>
  <c r="K13" i="1"/>
  <c r="I13" i="1"/>
  <c r="H13" i="1"/>
  <c r="G13" i="1"/>
  <c r="F13" i="1"/>
  <c r="E13" i="1"/>
  <c r="D13" i="1"/>
  <c r="C13" i="1"/>
  <c r="N12" i="1"/>
  <c r="M12" i="1"/>
  <c r="L12" i="1"/>
  <c r="K12" i="1"/>
  <c r="I12" i="1"/>
  <c r="H12" i="1"/>
  <c r="G12" i="1"/>
  <c r="F12" i="1"/>
  <c r="E12" i="1"/>
  <c r="D12" i="1"/>
  <c r="C12" i="1"/>
  <c r="N11" i="1"/>
  <c r="M11" i="1"/>
  <c r="L11" i="1"/>
  <c r="K11" i="1"/>
  <c r="I11" i="1"/>
  <c r="H11" i="1"/>
  <c r="G11" i="1"/>
  <c r="F11" i="1"/>
  <c r="E11" i="1"/>
  <c r="D11" i="1"/>
  <c r="C11" i="1"/>
  <c r="N10" i="1"/>
  <c r="M10" i="1"/>
  <c r="L10" i="1"/>
  <c r="K10" i="1"/>
  <c r="I10" i="1"/>
  <c r="H10" i="1"/>
  <c r="G10" i="1"/>
  <c r="F10" i="1"/>
  <c r="E10" i="1"/>
  <c r="D10" i="1"/>
  <c r="C10" i="1"/>
  <c r="C9" i="1"/>
  <c r="C5" i="1"/>
  <c r="D5" i="1"/>
  <c r="E5" i="1"/>
  <c r="F5" i="1"/>
  <c r="G5" i="1"/>
  <c r="H5" i="1"/>
  <c r="I5" i="1"/>
  <c r="K5" i="1"/>
  <c r="L5" i="1"/>
  <c r="M5" i="1"/>
  <c r="N5" i="1"/>
  <c r="C6" i="1"/>
  <c r="D6" i="1"/>
  <c r="E6" i="1"/>
  <c r="F6" i="1"/>
  <c r="G6" i="1"/>
  <c r="H6" i="1"/>
  <c r="I6" i="1"/>
  <c r="K6" i="1"/>
  <c r="L6" i="1"/>
  <c r="M6" i="1"/>
  <c r="N6" i="1"/>
  <c r="C7" i="1"/>
  <c r="D7" i="1"/>
  <c r="E7" i="1"/>
  <c r="F7" i="1"/>
  <c r="G7" i="1"/>
  <c r="H7" i="1"/>
  <c r="I7" i="1"/>
  <c r="K7" i="1"/>
  <c r="L7" i="1"/>
  <c r="M7" i="1"/>
  <c r="N7" i="1"/>
  <c r="C8" i="1"/>
  <c r="D8" i="1"/>
  <c r="E8" i="1"/>
  <c r="F8" i="1"/>
  <c r="G8" i="1"/>
  <c r="H8" i="1"/>
  <c r="I8" i="1"/>
  <c r="K8" i="1"/>
  <c r="L8" i="1"/>
  <c r="M8" i="1"/>
  <c r="N8" i="1"/>
  <c r="D9" i="1"/>
  <c r="E9" i="1"/>
  <c r="F9" i="1"/>
  <c r="G9" i="1"/>
  <c r="H9" i="1"/>
  <c r="I9" i="1"/>
  <c r="K9" i="1"/>
  <c r="L9" i="1"/>
  <c r="M9" i="1"/>
  <c r="N9" i="1"/>
  <c r="N15" i="1" l="1"/>
  <c r="G15" i="1"/>
  <c r="M15" i="1"/>
  <c r="L15" i="1"/>
  <c r="E15" i="1"/>
  <c r="D15" i="1"/>
  <c r="C15" i="1"/>
  <c r="K15" i="1"/>
  <c r="I15" i="1"/>
  <c r="H15" i="1"/>
  <c r="F15" i="1"/>
  <c r="J11" i="1"/>
  <c r="J14" i="1"/>
  <c r="J13" i="1"/>
  <c r="J12" i="1"/>
  <c r="J10" i="1"/>
  <c r="J8" i="1"/>
  <c r="J9" i="1"/>
  <c r="J5" i="1"/>
  <c r="J7" i="1"/>
  <c r="J6" i="1"/>
  <c r="J15" i="1" l="1"/>
  <c r="O15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<sst xmlns="http://schemas.openxmlformats.org/spreadsheetml/2006/main" count="101" uniqueCount="35">
  <si>
    <t>Tax Payment Tracker</t>
  </si>
  <si>
    <t>Tax year</t>
  </si>
  <si>
    <t>Paid</t>
  </si>
  <si>
    <t>Total</t>
  </si>
  <si>
    <t>Agency</t>
  </si>
  <si>
    <t>Status</t>
  </si>
  <si>
    <t>Ohio</t>
  </si>
  <si>
    <t>Due</t>
  </si>
  <si>
    <t>Refund expected</t>
  </si>
  <si>
    <t>Refund received</t>
  </si>
  <si>
    <t>Ties to log</t>
  </si>
  <si>
    <t>Amount</t>
  </si>
  <si>
    <t>Type</t>
  </si>
  <si>
    <t>Balance due</t>
  </si>
  <si>
    <t>Overpayment applied</t>
  </si>
  <si>
    <t>Q3</t>
  </si>
  <si>
    <t>Q4</t>
  </si>
  <si>
    <t>Extension</t>
  </si>
  <si>
    <t>To next year</t>
  </si>
  <si>
    <t>Q1</t>
  </si>
  <si>
    <t>Q2</t>
  </si>
  <si>
    <t>Total paid</t>
  </si>
  <si>
    <t>Still due</t>
  </si>
  <si>
    <t>Federal</t>
  </si>
  <si>
    <t>Ohio SD</t>
  </si>
  <si>
    <t>Columbus</t>
  </si>
  <si>
    <t>RITA</t>
  </si>
  <si>
    <t>Check</t>
  </si>
  <si>
    <t>Due date</t>
  </si>
  <si>
    <t>Date paid</t>
  </si>
  <si>
    <t>Year list</t>
  </si>
  <si>
    <t>Agency list</t>
  </si>
  <si>
    <t xml:space="preserve">Yellow cells are inputs. First, add tax years and tax agencies to above table. Then, populate below table with payments. </t>
  </si>
  <si>
    <t>Client Name</t>
  </si>
  <si>
    <t>[enter your name]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</si>
</sst>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"/>
    <numFmt numFmtId="165" formatCode="#,##0;\(#,##0\);&quot;-&quot;"/>
    <numFmt numFmtId="166" formatCode="&quot;$&quot;#,##0;\(&quot;$&quot;#,##0\);&quot;-&quot;"/>
  </numFmts>
  <fonts count="15" x14ac:knownFonts="1">
    <font>
      <sz val="11"/>
      <color theme="1"/>
      <name val="Calibri"/>
      <family val="2"/>
      <charset val="1"/>
    </font>
    <font>
      <sz val="11"/>
      <color rgb="FF1A1A1A"/>
      <name val="Calibri"/>
    </font>
    <font>
      <b/>
      <sz val="16"/>
      <color rgb="FF191970"/>
      <name val="Calibri"/>
    </font>
    <font>
      <b/>
      <sz val="11"/>
      <color rgb="FF1A1A1A"/>
      <name val="Calibri"/>
    </font>
    <font>
      <b/>
      <sz val="11"/>
      <color rgb="FF191970"/>
      <name val="Calibri"/>
    </font>
    <font>
      <b/>
      <sz val="11"/>
      <color rgb="FF191970"/>
      <name val="Calibri"/>
      <family val="2"/>
    </font>
    <font>
      <sz val="11"/>
      <color rgb="FF0000FF"/>
      <name val="Calibri"/>
    </font>
    <font>
      <i/>
      <sz val="10"/>
      <color rgb="FF666666"/>
      <name val="Calibri"/>
    </font>
    <font>
      <i/>
      <sz val="10"/>
      <color rgb="FF1A1A1A"/>
      <name val="Calibri"/>
      <family val="2"/>
    </font>
    <font>
      <i/>
      <sz val="11"/>
      <color rgb="FF0000FF"/>
      <name val="Calibri"/>
      <family val="2"/>
    </font>
    <font>
      <sz val="11"/>
      <color rgb="FF000000"/>
      <name val="Calibri"/>
    </font>
    <font>
      <b/>
      <sz val="11"/>
      <color rgb="FF19197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666666"/>
      <name val="Calibri"/>
      <family val="2"/>
    </font>
    <font>
      <sz val="11"/>
      <color rgb="FF0000FF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8EC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DEE5F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D9DDE5"/>
      </bottom>
      <diagonal/>
    </border>
    <border>
      <left/>
      <right/>
      <top style="medium">
        <color rgb="FF191970"/>
      </top>
      <bottom style="double">
        <color rgb="FF191970"/>
      </bottom>
      <diagonal/>
    </border>
    <border>
      <left style="thin">
        <color rgb="FFD9DDE5"/>
      </left>
      <right/>
      <top/>
      <bottom/>
      <diagonal/>
    </border>
    <border>
      <left style="thin">
        <color rgb="FFD9DDE5"/>
      </left>
      <right/>
      <top/>
      <bottom style="thin">
        <color rgb="FFD9DDE5"/>
      </bottom>
      <diagonal/>
    </border>
    <border>
      <left/>
      <right/>
      <top/>
      <bottom style="thin">
        <color rgb="FF000000"/>
      </bottom>
      <diagonal/>
    </border>
    <border>
      <left style="thin">
        <color rgb="FFD9DDE5"/>
      </left>
      <right/>
      <top style="medium">
        <color rgb="FF191970"/>
      </top>
      <bottom style="double">
        <color rgb="FF19197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/>
    </xf>
    <xf numFmtId="164" fontId="6" fillId="4" borderId="0" xfId="0" applyNumberFormat="1" applyFont="1" applyFill="1" applyAlignment="1">
      <alignment horizontal="center" vertical="center"/>
    </xf>
    <xf numFmtId="165" fontId="6" fillId="4" borderId="0" xfId="0" applyNumberFormat="1" applyFont="1" applyFill="1" applyAlignment="1">
      <alignment horizontal="right" vertical="center"/>
    </xf>
    <xf numFmtId="0" fontId="3" fillId="5" borderId="2" xfId="0" applyFont="1" applyFill="1" applyBorder="1" applyAlignment="1">
      <alignment horizontal="left" vertical="center"/>
    </xf>
    <xf numFmtId="166" fontId="3" fillId="5" borderId="2" xfId="0" applyNumberFormat="1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Border="1" applyAlignment="1">
      <alignment horizontal="left" vertical="center"/>
    </xf>
    <xf numFmtId="164" fontId="6" fillId="4" borderId="0" xfId="0" applyNumberFormat="1" applyFont="1" applyFill="1" applyBorder="1" applyAlignment="1">
      <alignment horizontal="center" vertical="center"/>
    </xf>
    <xf numFmtId="165" fontId="6" fillId="4" borderId="0" xfId="0" applyNumberFormat="1" applyFont="1" applyFill="1" applyBorder="1" applyAlignment="1">
      <alignment horizontal="right" vertical="center"/>
    </xf>
    <xf numFmtId="0" fontId="6" fillId="4" borderId="5" xfId="0" applyFont="1" applyFill="1" applyBorder="1" applyAlignment="1">
      <alignment horizontal="left" vertical="center"/>
    </xf>
    <xf numFmtId="164" fontId="6" fillId="4" borderId="5" xfId="0" applyNumberFormat="1" applyFont="1" applyFill="1" applyBorder="1" applyAlignment="1">
      <alignment horizontal="center" vertical="center"/>
    </xf>
    <xf numFmtId="165" fontId="6" fillId="4" borderId="5" xfId="0" applyNumberFormat="1" applyFont="1" applyFill="1" applyBorder="1" applyAlignment="1">
      <alignment horizontal="right" vertical="center"/>
    </xf>
    <xf numFmtId="166" fontId="3" fillId="5" borderId="6" xfId="0" applyNumberFormat="1" applyFont="1" applyFill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165" fontId="10" fillId="3" borderId="0" xfId="0" applyNumberFormat="1" applyFont="1" applyFill="1" applyAlignment="1">
      <alignment horizontal="center" vertical="center"/>
    </xf>
    <xf numFmtId="165" fontId="10" fillId="3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9" fillId="4" borderId="0" xfId="0" applyFont="1" applyFill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4" borderId="0" xfId="0" applyFont="1" applyFill="1" applyAlignment="1">
      <alignment horizontal="left" vertical="center"/>
    </xf>
  </cellXfs>
  <cellStyles count="1">
    <cellStyle name="Normal" xfId="0" builtinId="0"/>
  </cellStyles>
  <dxfs count="55">
    <dxf>
      <font>
        <color rgb="FF805600"/>
      </font>
    </dxf>
    <dxf>
      <font>
        <color rgb="FFB42318"/>
      </font>
    </dxf>
    <dxf>
      <font>
        <b/>
        <i val="0"/>
        <color rgb="FF216E39"/>
      </font>
    </dxf>
    <dxf>
      <font>
        <color rgb="FFB42318"/>
      </font>
    </dxf>
    <dxf>
      <font>
        <color rgb="FF216E39"/>
      </font>
    </dxf>
    <dxf>
      <font>
        <color rgb="FFB42318"/>
      </font>
    </dxf>
    <dxf>
      <font>
        <color rgb="FF216E39"/>
      </font>
    </dxf>
    <dxf>
      <font>
        <color rgb="FFB42318"/>
      </font>
    </dxf>
    <dxf>
      <font>
        <color rgb="FF216E39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5" formatCode="#,##0;\(#,##0\);&quot;-&quot;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scheme val="none"/>
      </font>
      <numFmt numFmtId="165" formatCode="#,##0;\(#,##0\);&quot;-&quot;"/>
      <fill>
        <patternFill patternType="solid">
          <fgColor indexed="64"/>
          <bgColor rgb="FFFFF4CC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scheme val="none"/>
      </font>
      <numFmt numFmtId="164" formatCode="mm/dd/yyyy"/>
      <fill>
        <patternFill patternType="solid">
          <fgColor indexed="64"/>
          <bgColor rgb="FFFFF4CC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scheme val="none"/>
      </font>
      <numFmt numFmtId="164" formatCode="mm/dd/yyyy"/>
      <fill>
        <patternFill patternType="solid">
          <fgColor indexed="64"/>
          <bgColor rgb="FFFFF4CC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scheme val="none"/>
      </font>
      <fill>
        <patternFill patternType="solid">
          <fgColor indexed="64"/>
          <bgColor rgb="FFFFF4CC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family val="2"/>
        <scheme val="none"/>
      </font>
      <fill>
        <patternFill patternType="solid">
          <fgColor indexed="64"/>
          <bgColor rgb="FFFFF4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scheme val="none"/>
      </font>
      <fill>
        <patternFill patternType="solid">
          <fgColor indexed="64"/>
          <bgColor rgb="FFFFF4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scheme val="none"/>
      </font>
      <fill>
        <patternFill patternType="solid">
          <fgColor indexed="64"/>
          <bgColor rgb="FFFFF4CC"/>
        </patternFill>
      </fill>
      <alignment horizontal="left" vertical="center" textRotation="0" wrapText="0" indent="0" justifyLastLine="0" shrinkToFit="0" readingOrder="0"/>
    </dxf>
    <dxf>
      <border>
        <bottom style="thin">
          <color rgb="FFD9DD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scheme val="none"/>
      </font>
      <fill>
        <patternFill patternType="solid">
          <fgColor indexed="64"/>
          <bgColor rgb="FFFFF4CC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91970"/>
        <name val="Calibri"/>
        <scheme val="none"/>
      </font>
      <fill>
        <patternFill patternType="solid">
          <fgColor indexed="64"/>
          <bgColor rgb="FFE8ECF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fill>
        <patternFill patternType="solid">
          <fgColor indexed="64"/>
          <bgColor rgb="FFDEE5F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rgb="FF191970"/>
        </top>
        <bottom style="double">
          <color rgb="FF19197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6" formatCode="&quot;$&quot;#,##0;\(&quot;$&quot;#,##0\);&quot;-&quot;"/>
      <fill>
        <patternFill patternType="solid">
          <fgColor indexed="64"/>
          <bgColor rgb="FFDEE5F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 style="medium">
          <color rgb="FF191970"/>
        </top>
        <bottom style="double">
          <color rgb="FF19197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6" formatCode="&quot;$&quot;#,##0;\(&quot;$&quot;#,##0\);&quot;-&quot;"/>
      <fill>
        <patternFill patternType="solid">
          <fgColor indexed="64"/>
          <bgColor rgb="FFDEE5F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 style="medium">
          <color rgb="FF191970"/>
        </top>
        <bottom style="double">
          <color rgb="FF19197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6" formatCode="&quot;$&quot;#,##0;\(&quot;$&quot;#,##0\);&quot;-&quot;"/>
      <fill>
        <patternFill patternType="solid">
          <fgColor indexed="64"/>
          <bgColor rgb="FFDEE5F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 style="medium">
          <color rgb="FF191970"/>
        </top>
        <bottom style="double">
          <color rgb="FF19197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6" formatCode="&quot;$&quot;#,##0;\(&quot;$&quot;#,##0\);&quot;-&quot;"/>
      <fill>
        <patternFill patternType="solid">
          <fgColor indexed="64"/>
          <bgColor rgb="FFDEE5F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 style="medium">
          <color rgb="FF191970"/>
        </top>
        <bottom style="double">
          <color rgb="FF19197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6" formatCode="&quot;$&quot;#,##0;\(&quot;$&quot;#,##0\);&quot;-&quot;"/>
      <fill>
        <patternFill patternType="solid">
          <fgColor indexed="64"/>
          <bgColor rgb="FFDEE5F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D9DDE5"/>
        </left>
        <right/>
        <top style="medium">
          <color rgb="FF191970"/>
        </top>
        <bottom style="double">
          <color rgb="FF19197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6" formatCode="&quot;$&quot;#,##0;\(&quot;$&quot;#,##0\);&quot;-&quot;"/>
      <fill>
        <patternFill patternType="solid">
          <fgColor indexed="64"/>
          <bgColor rgb="FFDEE5F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 style="medium">
          <color rgb="FF191970"/>
        </top>
        <bottom style="double">
          <color rgb="FF19197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6" formatCode="&quot;$&quot;#,##0;\(&quot;$&quot;#,##0\);&quot;-&quot;"/>
      <fill>
        <patternFill patternType="solid">
          <fgColor indexed="64"/>
          <bgColor rgb="FFDEE5F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 style="medium">
          <color rgb="FF191970"/>
        </top>
        <bottom style="double">
          <color rgb="FF19197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6" formatCode="&quot;$&quot;#,##0;\(&quot;$&quot;#,##0\);&quot;-&quot;"/>
      <fill>
        <patternFill patternType="solid">
          <fgColor indexed="64"/>
          <bgColor rgb="FFDEE5F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 style="medium">
          <color rgb="FF191970"/>
        </top>
        <bottom style="double">
          <color rgb="FF19197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6" formatCode="&quot;$&quot;#,##0;\(&quot;$&quot;#,##0\);&quot;-&quot;"/>
      <fill>
        <patternFill patternType="solid">
          <fgColor indexed="64"/>
          <bgColor rgb="FFDEE5F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 style="medium">
          <color rgb="FF191970"/>
        </top>
        <bottom style="double">
          <color rgb="FF19197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6" formatCode="&quot;$&quot;#,##0;\(&quot;$&quot;#,##0\);&quot;-&quot;"/>
      <fill>
        <patternFill patternType="solid">
          <fgColor indexed="64"/>
          <bgColor rgb="FFDEE5F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 style="medium">
          <color rgb="FF191970"/>
        </top>
        <bottom style="double">
          <color rgb="FF19197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6" formatCode="&quot;$&quot;#,##0;\(&quot;$&quot;#,##0\);&quot;-&quot;"/>
      <fill>
        <patternFill patternType="solid">
          <fgColor indexed="64"/>
          <bgColor rgb="FFDEE5F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 style="medium">
          <color rgb="FF191970"/>
        </top>
        <bottom style="double">
          <color rgb="FF19197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6" formatCode="&quot;$&quot;#,##0;\(&quot;$&quot;#,##0\);&quot;-&quot;"/>
      <fill>
        <patternFill patternType="solid">
          <fgColor indexed="64"/>
          <bgColor rgb="FFDEE5F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 style="medium">
          <color rgb="FF191970"/>
        </top>
        <bottom style="double">
          <color rgb="FF19197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fill>
        <patternFill patternType="solid">
          <fgColor indexed="64"/>
          <bgColor rgb="FFDEE5F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rgb="FF191970"/>
        </top>
        <bottom style="double">
          <color rgb="FF19197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fill>
        <patternFill patternType="solid">
          <fgColor indexed="64"/>
          <bgColor rgb="FFDEE5F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medium">
          <color rgb="FF191970"/>
        </top>
        <bottom style="double">
          <color rgb="FF19197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5" formatCode="#,##0;\(#,##0\);&quot;-&quot;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5" formatCode="#,##0;\(#,##0\);&quot;-&quot;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5" formatCode="#,##0;\(#,##0\);&quot;-&quot;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5" formatCode="#,##0;\(#,##0\);&quot;-&quot;"/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5" formatCode="#,##0;\(#,##0\);&quot;-&quot;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5" formatCode="#,##0;\(#,##0\);&quot;-&quot;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5" formatCode="#,##0;\(#,##0\);&quot;-&quot;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5" formatCode="#,##0;\(#,##0\);&quot;-&quot;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5" formatCode="#,##0;\(#,##0\);&quot;-&quot;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5" formatCode="#,##0;\(#,##0\);&quot;-&quot;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5" formatCode="#,##0;\(#,##0\);&quot;-&quot;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numFmt numFmtId="165" formatCode="#,##0;\(#,##0\);&quot;-&quot;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scheme val="none"/>
      </font>
      <fill>
        <patternFill patternType="solid">
          <fgColor indexed="64"/>
          <bgColor rgb="FFFFF4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scheme val="none"/>
      </font>
      <fill>
        <patternFill patternType="solid">
          <fgColor indexed="64"/>
          <bgColor rgb="FFFFF4CC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91970"/>
        <name val="Calibri"/>
        <scheme val="none"/>
      </font>
      <fill>
        <patternFill patternType="solid">
          <fgColor indexed="64"/>
          <bgColor rgb="FFE8ECF5"/>
        </patternFill>
      </fill>
      <alignment horizontal="right" vertical="center" textRotation="0" wrapText="1" indent="0" justifyLastLine="0" shrinkToFit="0" readingOrder="0"/>
    </dxf>
    <dxf>
      <border>
        <top style="medium">
          <color rgb="FF191970"/>
        </top>
      </border>
    </dxf>
    <dxf>
      <font>
        <b/>
        <sz val="11"/>
        <color rgb="FF1A1A1A"/>
        <name val="Calibri"/>
      </font>
      <fill>
        <patternFill patternType="solid">
          <fgColor indexed="64"/>
          <bgColor rgb="FFDEE5F1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A1A1A"/>
        <name val="Calibri"/>
        <scheme val="none"/>
      </font>
      <alignment horizontal="right" vertical="center" textRotation="0" wrapText="0" indent="0" justifyLastLine="0" shrinkToFit="0" readingOrder="0"/>
    </dxf>
    <dxf>
      <border outline="0">
        <bottom style="thin">
          <color rgb="FFD9DDE5"/>
        </bottom>
      </border>
    </dxf>
  </dxfs>
  <tableStyles count="0" defaultTableStyle="TableStyleMedium2" defaultPivotStyle="PivotStyleLight16"/>
  <colors>
    <indexedColors>
      <rgbColor rgb="FF000000"/>
      <rgbColor rgb="FFE8ECF5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19197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DEE5F1"/>
      <rgbColor rgb="FF660066"/>
      <rgbColor rgb="FFFF8080"/>
      <rgbColor rgb="FF0066CC"/>
      <rgbColor rgb="FFD9D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E1F453-CD45-4B05-A8F7-523D8180390A}" name="Payments" displayName="Payments" ref="A20:H42" totalsRowShown="0" headerRowDxfId="19" dataDxfId="18" headerRowBorderDxfId="17">
  <autoFilter ref="A20:H42" xr:uid="{37E1F453-CD45-4B05-A8F7-523D8180390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103048C8-C005-4B75-923F-11DFF22F4F31}" name="Tax year" dataDxfId="16"/>
    <tableColumn id="2" xr3:uid="{413F630B-8BE4-4F7A-94C5-3D0A291CDBF1}" name="Agency" dataDxfId="15"/>
    <tableColumn id="4" xr3:uid="{86F14AF8-F040-496F-BEF1-2D418F27E574}" name="Type" dataDxfId="14"/>
    <tableColumn id="5" xr3:uid="{49A6D8E0-C14D-4CC4-9DD2-543540DCEB62}" name="Status" dataDxfId="13"/>
    <tableColumn id="8" xr3:uid="{6E596452-84B0-4781-96AE-F30B181BDCB1}" name="Due date" dataDxfId="12"/>
    <tableColumn id="6" xr3:uid="{4CE36F18-70CE-4C06-BB35-8DEE4CDD847F}" name="Date paid" dataDxfId="11"/>
    <tableColumn id="7" xr3:uid="{545BA079-F25C-49FF-804C-649BEF4C3925}" name="Amount" dataDxfId="10"/>
    <tableColumn id="3" xr3:uid="{313AEAC0-7CE9-4484-8FC2-B7C6113E41C9}" name="Check" dataDxfId="9">
      <calculatedColumnFormula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calculatedColumnFormula>
    </tableColumn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826FC8-34F5-4812-B875-94A8D6241237}" name="Summary" displayName="Summary" ref="A4:O15" totalsRowCount="1" headerRowDxfId="50" dataDxfId="53" totalsRowDxfId="52" headerRowBorderDxfId="54" totalsRowBorderDxfId="51">
  <autoFilter ref="A4:O14" xr:uid="{3E826FC8-34F5-4812-B875-94A8D624123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190E7E0F-05C7-433A-AE69-B4466D5FB1C3}" name="Tax year" totalsRowLabel="Total" dataDxfId="49" totalsRowDxfId="34"/>
    <tableColumn id="2" xr3:uid="{102024BC-70BD-45E5-A0D8-5016C6886824}" name="Agency" dataDxfId="48" totalsRowDxfId="33"/>
    <tableColumn id="3" xr3:uid="{F66E3C25-BB49-400C-B885-4F43C42D8731}" name="Overpayment applied" totalsRowFunction="sum" dataDxfId="47" totalsRowDxfId="32">
      <calculatedColumnFormula>SUMIFS(Payments[Amount],Payments[Tax year],$A5,Payments[Agency],$B5,Payments[Type],C$4,Payments[Status],"&lt;&gt;Due")</calculatedColumnFormula>
    </tableColumn>
    <tableColumn id="4" xr3:uid="{19C43B6F-BD4E-45AF-B49A-561145C27B00}" name="Q1" totalsRowFunction="sum" dataDxfId="46" totalsRowDxfId="31">
      <calculatedColumnFormula>SUMIFS(Payments[Amount],Payments[Tax year],$A5,Payments[Agency],$B5,Payments[Type],D$4,Payments[Status],"&lt;&gt;Due")</calculatedColumnFormula>
    </tableColumn>
    <tableColumn id="5" xr3:uid="{10B29A50-15C3-4A90-83D7-6D9289CFA337}" name="Q2" totalsRowFunction="sum" dataDxfId="45" totalsRowDxfId="30">
      <calculatedColumnFormula>SUMIFS(Payments[Amount],Payments[Tax year],$A5,Payments[Agency],$B5,Payments[Type],E$4,Payments[Status],"&lt;&gt;Due")</calculatedColumnFormula>
    </tableColumn>
    <tableColumn id="6" xr3:uid="{84BA7CC2-34C0-4870-B923-A035355971EB}" name="Q3" totalsRowFunction="sum" dataDxfId="44" totalsRowDxfId="29">
      <calculatedColumnFormula>SUMIFS(Payments[Amount],Payments[Tax year],$A5,Payments[Agency],$B5,Payments[Type],F$4,Payments[Status],"&lt;&gt;Due")</calculatedColumnFormula>
    </tableColumn>
    <tableColumn id="7" xr3:uid="{2F072245-2BA8-4B91-AC50-90F7806803E8}" name="Q4" totalsRowFunction="sum" dataDxfId="43" totalsRowDxfId="28">
      <calculatedColumnFormula>SUMIFS(Payments[Amount],Payments[Tax year],$A5,Payments[Agency],$B5,Payments[Type],G$4,Payments[Status],"&lt;&gt;Due")</calculatedColumnFormula>
    </tableColumn>
    <tableColumn id="8" xr3:uid="{AB077D52-FB93-4C49-9897-8EF2F2D7F801}" name="Extension" totalsRowFunction="sum" dataDxfId="42" totalsRowDxfId="27">
      <calculatedColumnFormula>SUMIFS(Payments[Amount],Payments[Tax year],$A5,Payments[Agency],$B5,Payments[Type],H$4,Payments[Status],"&lt;&gt;Due")</calculatedColumnFormula>
    </tableColumn>
    <tableColumn id="9" xr3:uid="{6E5A9364-AB0B-4AB8-BED1-E94D677B0ABB}" name="Balance due" totalsRowFunction="sum" dataDxfId="41" totalsRowDxfId="26">
      <calculatedColumnFormula>SUMIFS(Payments[Amount],Payments[Tax year],$A5,Payments[Agency],$B5,Payments[Type],I$4,Payments[Status],"&lt;&gt;Due")</calculatedColumnFormula>
    </tableColumn>
    <tableColumn id="10" xr3:uid="{331696B9-F70C-41E6-9C9D-1CAFB00F940D}" name="Total paid" totalsRowFunction="sum" dataDxfId="40" totalsRowDxfId="25">
      <calculatedColumnFormula>SUM(C5:I5)</calculatedColumnFormula>
    </tableColumn>
    <tableColumn id="11" xr3:uid="{24B77F99-92A4-48F2-9CBC-9D9033157D15}" name="Still due" totalsRowFunction="sum" dataDxfId="39" totalsRowDxfId="24">
      <calculatedColumnFormula>SUMIFS(Payments[Amount],Payments[Tax year],$A5,Payments[Agency],$B5,Payments[Status],"Due")</calculatedColumnFormula>
    </tableColumn>
    <tableColumn id="12" xr3:uid="{FD181188-0328-499D-8A01-6E86D51FA5F4}" name="To next year" totalsRowFunction="sum" dataDxfId="38" totalsRowDxfId="23">
      <calculatedColumnFormula>SUMIFS(Payments[Amount],Payments[Tax year],$A5,Payments[Agency],$B5,Payments[Type],L$4)</calculatedColumnFormula>
    </tableColumn>
    <tableColumn id="13" xr3:uid="{422ECDA3-F1DB-44E4-863A-5D0897F0F76C}" name="Refund expected" totalsRowFunction="sum" dataDxfId="37" totalsRowDxfId="22">
      <calculatedColumnFormula>SUMIFS(Payments[Amount],Payments[Tax year],$A5,Payments[Agency],$B5,Payments[Type],"Refund",Payments[Status],"Expected")</calculatedColumnFormula>
    </tableColumn>
    <tableColumn id="14" xr3:uid="{3700AAC2-D1D9-49D3-A361-1602B49B26FE}" name="Refund received" totalsRowFunction="sum" dataDxfId="35" totalsRowDxfId="21">
      <calculatedColumnFormula>SUMIFS(Payments[Amount],Payments[Tax year],$A5,Payments[Agency],$B5,Payments[Type],"Refund",Payments[Status],"Received")</calculatedColumnFormula>
    </tableColumn>
    <tableColumn id="15" xr3:uid="{157AC464-25B8-4807-B7D3-E39F493E3742}" name="Ties to log" totalsRowFunction="custom" dataDxfId="36" totalsRowDxfId="20">
      <totalsRowFormula>IF(ROUND(SUM(Summary[[#Totals],[Total paid]:[Refund received]])-SUM(Payments[Amount]),2)=0,"PASS","FAIL")</totalsRowFormula>
    </tableColumn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648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B16FB6C-817F-4357-A9F0-F3B8321770E8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0dd36eaf-985e-4293-9d4f-0b5d2e85c1d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8"/>
  <sheetViews>
    <sheetView showGridLines="0" tabSelected="1" zoomScaleNormal="100" workbookViewId="0">
      <selection activeCell="T10" sqref="T10"/>
    </sheetView>
  </sheetViews>
  <sheetFormatPr defaultColWidth="8.7109375" defaultRowHeight="15" outlineLevelCol="1" x14ac:dyDescent="0.25"/>
  <cols>
    <col min="1" max="2" width="11.85546875" customWidth="1"/>
    <col min="3" max="7" width="13.7109375" customWidth="1"/>
    <col min="8" max="8" width="14.7109375" customWidth="1"/>
    <col min="9" max="9" width="13.7109375" customWidth="1"/>
    <col min="10" max="14" width="14.85546875" customWidth="1"/>
    <col min="15" max="15" width="10.5703125" customWidth="1"/>
    <col min="17" max="18" width="14.85546875" hidden="1" customWidth="1" outlineLevel="1"/>
    <col min="19" max="19" width="8.7109375" collapsed="1"/>
  </cols>
  <sheetData>
    <row r="1" spans="1:18" ht="24" customHeight="1" x14ac:dyDescent="0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18" customHeight="1" x14ac:dyDescent="0.25">
      <c r="A2" s="41" t="s">
        <v>33</v>
      </c>
      <c r="B2" s="42" t="s">
        <v>34</v>
      </c>
      <c r="C2" s="42"/>
      <c r="D2" s="42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8" ht="6" customHeight="1" x14ac:dyDescent="0.25"/>
    <row r="4" spans="1:18" ht="33.950000000000003" customHeight="1" x14ac:dyDescent="0.25">
      <c r="A4" s="35" t="s">
        <v>1</v>
      </c>
      <c r="B4" s="35" t="s">
        <v>4</v>
      </c>
      <c r="C4" s="5" t="s">
        <v>14</v>
      </c>
      <c r="D4" s="5" t="s">
        <v>19</v>
      </c>
      <c r="E4" s="5" t="s">
        <v>20</v>
      </c>
      <c r="F4" s="5" t="s">
        <v>15</v>
      </c>
      <c r="G4" s="5" t="s">
        <v>16</v>
      </c>
      <c r="H4" s="5" t="s">
        <v>17</v>
      </c>
      <c r="I4" s="5" t="s">
        <v>13</v>
      </c>
      <c r="J4" s="15" t="s">
        <v>21</v>
      </c>
      <c r="K4" s="5" t="s">
        <v>22</v>
      </c>
      <c r="L4" s="5" t="s">
        <v>18</v>
      </c>
      <c r="M4" s="5" t="s">
        <v>8</v>
      </c>
      <c r="N4" s="5" t="s">
        <v>9</v>
      </c>
      <c r="O4" s="3" t="s">
        <v>10</v>
      </c>
      <c r="Q4" s="36" t="s">
        <v>30</v>
      </c>
      <c r="R4" s="36" t="s">
        <v>31</v>
      </c>
    </row>
    <row r="5" spans="1:18" ht="18" customHeight="1" x14ac:dyDescent="0.25">
      <c r="A5" s="20">
        <v>2026</v>
      </c>
      <c r="B5" s="20" t="s">
        <v>23</v>
      </c>
      <c r="C5" s="6">
        <f>SUMIFS(Payments[Amount],Payments[Tax year],$A5,Payments[Agency],$B5,Payments[Type],C$4,Payments[Status],"&lt;&gt;Due")</f>
        <v>1200</v>
      </c>
      <c r="D5" s="6">
        <f>SUMIFS(Payments[Amount],Payments[Tax year],$A5,Payments[Agency],$B5,Payments[Type],D$4,Payments[Status],"&lt;&gt;Due")</f>
        <v>3000</v>
      </c>
      <c r="E5" s="6">
        <f>SUMIFS(Payments[Amount],Payments[Tax year],$A5,Payments[Agency],$B5,Payments[Type],E$4,Payments[Status],"&lt;&gt;Due")</f>
        <v>3000</v>
      </c>
      <c r="F5" s="6">
        <f>SUMIFS(Payments[Amount],Payments[Tax year],$A5,Payments[Agency],$B5,Payments[Type],F$4,Payments[Status],"&lt;&gt;Due")</f>
        <v>3000</v>
      </c>
      <c r="G5" s="6">
        <f>SUMIFS(Payments[Amount],Payments[Tax year],$A5,Payments[Agency],$B5,Payments[Type],G$4,Payments[Status],"&lt;&gt;Due")</f>
        <v>0</v>
      </c>
      <c r="H5" s="6">
        <f>SUMIFS(Payments[Amount],Payments[Tax year],$A5,Payments[Agency],$B5,Payments[Type],H$4,Payments[Status],"&lt;&gt;Due")</f>
        <v>0</v>
      </c>
      <c r="I5" s="6">
        <f>SUMIFS(Payments[Amount],Payments[Tax year],$A5,Payments[Agency],$B5,Payments[Type],I$4,Payments[Status],"&lt;&gt;Due")</f>
        <v>0</v>
      </c>
      <c r="J5" s="16">
        <f>SUM(C5:I5)</f>
        <v>10200</v>
      </c>
      <c r="K5" s="6">
        <f>SUMIFS(Payments[Amount],Payments[Tax year],$A5,Payments[Agency],$B5,Payments[Status],"Due")</f>
        <v>3000</v>
      </c>
      <c r="L5" s="6">
        <f>SUMIFS(Payments[Amount],Payments[Tax year],$A5,Payments[Agency],$B5,Payments[Type],L$4)</f>
        <v>0</v>
      </c>
      <c r="M5" s="6">
        <f>SUMIFS(Payments[Amount],Payments[Tax year],$A5,Payments[Agency],$B5,Payments[Type],"Refund",Payments[Status],"Expected")</f>
        <v>0</v>
      </c>
      <c r="N5" s="6">
        <f>SUMIFS(Payments[Amount],Payments[Tax year],$A5,Payments[Agency],$B5,Payments[Type],"Refund",Payments[Status],"Received")</f>
        <v>0</v>
      </c>
      <c r="O5" s="4"/>
      <c r="Q5" s="37" cm="1">
        <f t="array" ref="Q5:Q6">_xlfn._xlws.SORT(_xlfn.UNIQUE(Summary[Tax year]))</f>
        <v>2026</v>
      </c>
      <c r="R5" s="37" t="str" cm="1">
        <f t="array" ref="R5:R9">_xlfn.UNIQUE(Summary[Agency])</f>
        <v>Federal</v>
      </c>
    </row>
    <row r="6" spans="1:18" ht="18" customHeight="1" x14ac:dyDescent="0.25">
      <c r="A6" s="20">
        <v>2026</v>
      </c>
      <c r="B6" s="20" t="s">
        <v>6</v>
      </c>
      <c r="C6" s="6">
        <f>SUMIFS(Payments[Amount],Payments[Tax year],$A6,Payments[Agency],$B6,Payments[Type],C$4,Payments[Status],"&lt;&gt;Due")</f>
        <v>0</v>
      </c>
      <c r="D6" s="6">
        <f>SUMIFS(Payments[Amount],Payments[Tax year],$A6,Payments[Agency],$B6,Payments[Type],D$4,Payments[Status],"&lt;&gt;Due")</f>
        <v>600</v>
      </c>
      <c r="E6" s="6">
        <f>SUMIFS(Payments[Amount],Payments[Tax year],$A6,Payments[Agency],$B6,Payments[Type],E$4,Payments[Status],"&lt;&gt;Due")</f>
        <v>600</v>
      </c>
      <c r="F6" s="6">
        <f>SUMIFS(Payments[Amount],Payments[Tax year],$A6,Payments[Agency],$B6,Payments[Type],F$4,Payments[Status],"&lt;&gt;Due")</f>
        <v>600</v>
      </c>
      <c r="G6" s="6">
        <f>SUMIFS(Payments[Amount],Payments[Tax year],$A6,Payments[Agency],$B6,Payments[Type],G$4,Payments[Status],"&lt;&gt;Due")</f>
        <v>0</v>
      </c>
      <c r="H6" s="6">
        <f>SUMIFS(Payments[Amount],Payments[Tax year],$A6,Payments[Agency],$B6,Payments[Type],H$4,Payments[Status],"&lt;&gt;Due")</f>
        <v>0</v>
      </c>
      <c r="I6" s="6">
        <f>SUMIFS(Payments[Amount],Payments[Tax year],$A6,Payments[Agency],$B6,Payments[Type],I$4,Payments[Status],"&lt;&gt;Due")</f>
        <v>0</v>
      </c>
      <c r="J6" s="16">
        <f>SUM(C6:I6)</f>
        <v>1800</v>
      </c>
      <c r="K6" s="6">
        <f>SUMIFS(Payments[Amount],Payments[Tax year],$A6,Payments[Agency],$B6,Payments[Status],"Due")</f>
        <v>600</v>
      </c>
      <c r="L6" s="6">
        <f>SUMIFS(Payments[Amount],Payments[Tax year],$A6,Payments[Agency],$B6,Payments[Type],L$4)</f>
        <v>0</v>
      </c>
      <c r="M6" s="6">
        <f>SUMIFS(Payments[Amount],Payments[Tax year],$A6,Payments[Agency],$B6,Payments[Type],"Refund",Payments[Status],"Expected")</f>
        <v>0</v>
      </c>
      <c r="N6" s="6">
        <f>SUMIFS(Payments[Amount],Payments[Tax year],$A6,Payments[Agency],$B6,Payments[Type],"Refund",Payments[Status],"Received")</f>
        <v>0</v>
      </c>
      <c r="O6" s="4"/>
      <c r="Q6" s="37">
        <v>2027</v>
      </c>
      <c r="R6" s="37" t="str">
        <v>Ohio</v>
      </c>
    </row>
    <row r="7" spans="1:18" ht="18" customHeight="1" x14ac:dyDescent="0.25">
      <c r="A7" s="20">
        <v>2026</v>
      </c>
      <c r="B7" s="20" t="s">
        <v>24</v>
      </c>
      <c r="C7" s="6">
        <f>SUMIFS(Payments[Amount],Payments[Tax year],$A7,Payments[Agency],$B7,Payments[Type],C$4,Payments[Status],"&lt;&gt;Due")</f>
        <v>150</v>
      </c>
      <c r="D7" s="6">
        <f>SUMIFS(Payments[Amount],Payments[Tax year],$A7,Payments[Agency],$B7,Payments[Type],D$4,Payments[Status],"&lt;&gt;Due")</f>
        <v>200</v>
      </c>
      <c r="E7" s="6">
        <f>SUMIFS(Payments[Amount],Payments[Tax year],$A7,Payments[Agency],$B7,Payments[Type],E$4,Payments[Status],"&lt;&gt;Due")</f>
        <v>200</v>
      </c>
      <c r="F7" s="6">
        <f>SUMIFS(Payments[Amount],Payments[Tax year],$A7,Payments[Agency],$B7,Payments[Type],F$4,Payments[Status],"&lt;&gt;Due")</f>
        <v>200</v>
      </c>
      <c r="G7" s="6">
        <f>SUMIFS(Payments[Amount],Payments[Tax year],$A7,Payments[Agency],$B7,Payments[Type],G$4,Payments[Status],"&lt;&gt;Due")</f>
        <v>0</v>
      </c>
      <c r="H7" s="6">
        <f>SUMIFS(Payments[Amount],Payments[Tax year],$A7,Payments[Agency],$B7,Payments[Type],H$4,Payments[Status],"&lt;&gt;Due")</f>
        <v>0</v>
      </c>
      <c r="I7" s="6">
        <f>SUMIFS(Payments[Amount],Payments[Tax year],$A7,Payments[Agency],$B7,Payments[Type],I$4,Payments[Status],"&lt;&gt;Due")</f>
        <v>0</v>
      </c>
      <c r="J7" s="16">
        <f>SUM(C7:I7)</f>
        <v>750</v>
      </c>
      <c r="K7" s="6">
        <f>SUMIFS(Payments[Amount],Payments[Tax year],$A7,Payments[Agency],$B7,Payments[Status],"Due")</f>
        <v>200</v>
      </c>
      <c r="L7" s="6">
        <f>SUMIFS(Payments[Amount],Payments[Tax year],$A7,Payments[Agency],$B7,Payments[Type],L$4)</f>
        <v>0</v>
      </c>
      <c r="M7" s="6">
        <f>SUMIFS(Payments[Amount],Payments[Tax year],$A7,Payments[Agency],$B7,Payments[Type],"Refund",Payments[Status],"Expected")</f>
        <v>0</v>
      </c>
      <c r="N7" s="6">
        <f>SUMIFS(Payments[Amount],Payments[Tax year],$A7,Payments[Agency],$B7,Payments[Type],"Refund",Payments[Status],"Received")</f>
        <v>0</v>
      </c>
      <c r="O7" s="4"/>
      <c r="Q7" s="37"/>
      <c r="R7" s="37" t="str">
        <v>Ohio SD</v>
      </c>
    </row>
    <row r="8" spans="1:18" ht="18" customHeight="1" x14ac:dyDescent="0.25">
      <c r="A8" s="20">
        <v>2026</v>
      </c>
      <c r="B8" s="20" t="s">
        <v>25</v>
      </c>
      <c r="C8" s="6">
        <f>SUMIFS(Payments[Amount],Payments[Tax year],$A8,Payments[Agency],$B8,Payments[Type],C$4,Payments[Status],"&lt;&gt;Due")</f>
        <v>0</v>
      </c>
      <c r="D8" s="6">
        <f>SUMIFS(Payments[Amount],Payments[Tax year],$A8,Payments[Agency],$B8,Payments[Type],D$4,Payments[Status],"&lt;&gt;Due")</f>
        <v>450</v>
      </c>
      <c r="E8" s="6">
        <f>SUMIFS(Payments[Amount],Payments[Tax year],$A8,Payments[Agency],$B8,Payments[Type],E$4,Payments[Status],"&lt;&gt;Due")</f>
        <v>450</v>
      </c>
      <c r="F8" s="6">
        <f>SUMIFS(Payments[Amount],Payments[Tax year],$A8,Payments[Agency],$B8,Payments[Type],F$4,Payments[Status],"&lt;&gt;Due")</f>
        <v>450</v>
      </c>
      <c r="G8" s="6">
        <f>SUMIFS(Payments[Amount],Payments[Tax year],$A8,Payments[Agency],$B8,Payments[Type],G$4,Payments[Status],"&lt;&gt;Due")</f>
        <v>0</v>
      </c>
      <c r="H8" s="6">
        <f>SUMIFS(Payments[Amount],Payments[Tax year],$A8,Payments[Agency],$B8,Payments[Type],H$4,Payments[Status],"&lt;&gt;Due")</f>
        <v>0</v>
      </c>
      <c r="I8" s="6">
        <f>SUMIFS(Payments[Amount],Payments[Tax year],$A8,Payments[Agency],$B8,Payments[Type],I$4,Payments[Status],"&lt;&gt;Due")</f>
        <v>0</v>
      </c>
      <c r="J8" s="16">
        <f>SUM(C8:I8)</f>
        <v>1350</v>
      </c>
      <c r="K8" s="6">
        <f>SUMIFS(Payments[Amount],Payments[Tax year],$A8,Payments[Agency],$B8,Payments[Status],"Due")</f>
        <v>450</v>
      </c>
      <c r="L8" s="6">
        <f>SUMIFS(Payments[Amount],Payments[Tax year],$A8,Payments[Agency],$B8,Payments[Type],L$4)</f>
        <v>0</v>
      </c>
      <c r="M8" s="6">
        <f>SUMIFS(Payments[Amount],Payments[Tax year],$A8,Payments[Agency],$B8,Payments[Type],"Refund",Payments[Status],"Expected")</f>
        <v>0</v>
      </c>
      <c r="N8" s="6">
        <f>SUMIFS(Payments[Amount],Payments[Tax year],$A8,Payments[Agency],$B8,Payments[Type],"Refund",Payments[Status],"Received")</f>
        <v>0</v>
      </c>
      <c r="O8" s="4"/>
      <c r="Q8" s="37"/>
      <c r="R8" s="37" t="str">
        <v>Columbus</v>
      </c>
    </row>
    <row r="9" spans="1:18" ht="18" customHeight="1" x14ac:dyDescent="0.25">
      <c r="A9" s="21">
        <v>2026</v>
      </c>
      <c r="B9" s="21" t="s">
        <v>26</v>
      </c>
      <c r="C9" s="28">
        <f>SUMIFS(Payments[Amount],Payments[Tax year],$A9,Payments[Agency],$B9,Payments[Type],C$4,Payments[Status],"&lt;&gt;Due")</f>
        <v>0</v>
      </c>
      <c r="D9" s="28">
        <f>SUMIFS(Payments[Amount],Payments[Tax year],$A9,Payments[Agency],$B9,Payments[Type],D$4,Payments[Status],"&lt;&gt;Due")</f>
        <v>150</v>
      </c>
      <c r="E9" s="28">
        <f>SUMIFS(Payments[Amount],Payments[Tax year],$A9,Payments[Agency],$B9,Payments[Type],E$4,Payments[Status],"&lt;&gt;Due")</f>
        <v>0</v>
      </c>
      <c r="F9" s="28">
        <f>SUMIFS(Payments[Amount],Payments[Tax year],$A9,Payments[Agency],$B9,Payments[Type],F$4,Payments[Status],"&lt;&gt;Due")</f>
        <v>0</v>
      </c>
      <c r="G9" s="28">
        <f>SUMIFS(Payments[Amount],Payments[Tax year],$A9,Payments[Agency],$B9,Payments[Type],G$4,Payments[Status],"&lt;&gt;Due")</f>
        <v>0</v>
      </c>
      <c r="H9" s="28">
        <f>SUMIFS(Payments[Amount],Payments[Tax year],$A9,Payments[Agency],$B9,Payments[Type],H$4,Payments[Status],"&lt;&gt;Due")</f>
        <v>0</v>
      </c>
      <c r="I9" s="28">
        <f>SUMIFS(Payments[Amount],Payments[Tax year],$A9,Payments[Agency],$B9,Payments[Type],I$4,Payments[Status],"&lt;&gt;Due")</f>
        <v>0</v>
      </c>
      <c r="J9" s="16">
        <f>SUM(C9:I9)</f>
        <v>150</v>
      </c>
      <c r="K9" s="28">
        <f>SUMIFS(Payments[Amount],Payments[Tax year],$A9,Payments[Agency],$B9,Payments[Status],"Due")</f>
        <v>0</v>
      </c>
      <c r="L9" s="28">
        <f>SUMIFS(Payments[Amount],Payments[Tax year],$A9,Payments[Agency],$B9,Payments[Type],L$4)</f>
        <v>0</v>
      </c>
      <c r="M9" s="28">
        <f>SUMIFS(Payments[Amount],Payments[Tax year],$A9,Payments[Agency],$B9,Payments[Type],"Refund",Payments[Status],"Expected")</f>
        <v>0</v>
      </c>
      <c r="N9" s="28">
        <f>SUMIFS(Payments[Amount],Payments[Tax year],$A9,Payments[Agency],$B9,Payments[Type],"Refund",Payments[Status],"Received")</f>
        <v>0</v>
      </c>
      <c r="O9" s="29"/>
      <c r="Q9" s="37"/>
      <c r="R9" s="37" t="str">
        <v>RITA</v>
      </c>
    </row>
    <row r="10" spans="1:18" ht="18" customHeight="1" x14ac:dyDescent="0.25">
      <c r="A10" s="20">
        <v>2027</v>
      </c>
      <c r="B10" s="20" t="s">
        <v>23</v>
      </c>
      <c r="C10" s="6">
        <f>SUMIFS(Payments[Amount],Payments[Tax year],$A10,Payments[Agency],$B10,Payments[Type],C$4,Payments[Status],"&lt;&gt;Due")</f>
        <v>0</v>
      </c>
      <c r="D10" s="6">
        <f>SUMIFS(Payments[Amount],Payments[Tax year],$A10,Payments[Agency],$B10,Payments[Type],D$4,Payments[Status],"&lt;&gt;Due")</f>
        <v>0</v>
      </c>
      <c r="E10" s="6">
        <f>SUMIFS(Payments[Amount],Payments[Tax year],$A10,Payments[Agency],$B10,Payments[Type],E$4,Payments[Status],"&lt;&gt;Due")</f>
        <v>0</v>
      </c>
      <c r="F10" s="6">
        <f>SUMIFS(Payments[Amount],Payments[Tax year],$A10,Payments[Agency],$B10,Payments[Type],F$4,Payments[Status],"&lt;&gt;Due")</f>
        <v>0</v>
      </c>
      <c r="G10" s="6">
        <f>SUMIFS(Payments[Amount],Payments[Tax year],$A10,Payments[Agency],$B10,Payments[Type],G$4,Payments[Status],"&lt;&gt;Due")</f>
        <v>0</v>
      </c>
      <c r="H10" s="6">
        <f>SUMIFS(Payments[Amount],Payments[Tax year],$A10,Payments[Agency],$B10,Payments[Type],H$4,Payments[Status],"&lt;&gt;Due")</f>
        <v>0</v>
      </c>
      <c r="I10" s="6">
        <f>SUMIFS(Payments[Amount],Payments[Tax year],$A10,Payments[Agency],$B10,Payments[Type],I$4,Payments[Status],"&lt;&gt;Due")</f>
        <v>0</v>
      </c>
      <c r="J10" s="16">
        <f>SUM(C10:I10)</f>
        <v>0</v>
      </c>
      <c r="K10" s="6">
        <f>SUMIFS(Payments[Amount],Payments[Tax year],$A10,Payments[Agency],$B10,Payments[Status],"Due")</f>
        <v>0</v>
      </c>
      <c r="L10" s="6">
        <f>SUMIFS(Payments[Amount],Payments[Tax year],$A10,Payments[Agency],$B10,Payments[Type],L$4)</f>
        <v>0</v>
      </c>
      <c r="M10" s="6">
        <f>SUMIFS(Payments[Amount],Payments[Tax year],$A10,Payments[Agency],$B10,Payments[Type],"Refund",Payments[Status],"Expected")</f>
        <v>0</v>
      </c>
      <c r="N10" s="6">
        <f>SUMIFS(Payments[Amount],Payments[Tax year],$A10,Payments[Agency],$B10,Payments[Type],"Refund",Payments[Status],"Received")</f>
        <v>0</v>
      </c>
      <c r="O10" s="4"/>
      <c r="Q10" s="37"/>
      <c r="R10" s="37"/>
    </row>
    <row r="11" spans="1:18" ht="18" customHeight="1" x14ac:dyDescent="0.25">
      <c r="A11" s="20">
        <v>2027</v>
      </c>
      <c r="B11" s="20" t="s">
        <v>6</v>
      </c>
      <c r="C11" s="6">
        <f>SUMIFS(Payments[Amount],Payments[Tax year],$A11,Payments[Agency],$B11,Payments[Type],C$4,Payments[Status],"&lt;&gt;Due")</f>
        <v>0</v>
      </c>
      <c r="D11" s="6">
        <f>SUMIFS(Payments[Amount],Payments[Tax year],$A11,Payments[Agency],$B11,Payments[Type],D$4,Payments[Status],"&lt;&gt;Due")</f>
        <v>0</v>
      </c>
      <c r="E11" s="6">
        <f>SUMIFS(Payments[Amount],Payments[Tax year],$A11,Payments[Agency],$B11,Payments[Type],E$4,Payments[Status],"&lt;&gt;Due")</f>
        <v>0</v>
      </c>
      <c r="F11" s="6">
        <f>SUMIFS(Payments[Amount],Payments[Tax year],$A11,Payments[Agency],$B11,Payments[Type],F$4,Payments[Status],"&lt;&gt;Due")</f>
        <v>0</v>
      </c>
      <c r="G11" s="6">
        <f>SUMIFS(Payments[Amount],Payments[Tax year],$A11,Payments[Agency],$B11,Payments[Type],G$4,Payments[Status],"&lt;&gt;Due")</f>
        <v>0</v>
      </c>
      <c r="H11" s="6">
        <f>SUMIFS(Payments[Amount],Payments[Tax year],$A11,Payments[Agency],$B11,Payments[Type],H$4,Payments[Status],"&lt;&gt;Due")</f>
        <v>0</v>
      </c>
      <c r="I11" s="6">
        <f>SUMIFS(Payments[Amount],Payments[Tax year],$A11,Payments[Agency],$B11,Payments[Type],I$4,Payments[Status],"&lt;&gt;Due")</f>
        <v>0</v>
      </c>
      <c r="J11" s="16">
        <f t="shared" ref="J11:J14" si="0">SUM(C11:I11)</f>
        <v>0</v>
      </c>
      <c r="K11" s="6">
        <f>SUMIFS(Payments[Amount],Payments[Tax year],$A11,Payments[Agency],$B11,Payments[Status],"Due")</f>
        <v>0</v>
      </c>
      <c r="L11" s="6">
        <f>SUMIFS(Payments[Amount],Payments[Tax year],$A11,Payments[Agency],$B11,Payments[Type],L$4)</f>
        <v>0</v>
      </c>
      <c r="M11" s="6">
        <f>SUMIFS(Payments[Amount],Payments[Tax year],$A11,Payments[Agency],$B11,Payments[Type],"Refund",Payments[Status],"Expected")</f>
        <v>0</v>
      </c>
      <c r="N11" s="6">
        <f>SUMIFS(Payments[Amount],Payments[Tax year],$A11,Payments[Agency],$B11,Payments[Type],"Refund",Payments[Status],"Received")</f>
        <v>0</v>
      </c>
      <c r="O11" s="4"/>
      <c r="Q11" s="37"/>
      <c r="R11" s="37"/>
    </row>
    <row r="12" spans="1:18" ht="18" customHeight="1" x14ac:dyDescent="0.25">
      <c r="A12" s="20">
        <v>2027</v>
      </c>
      <c r="B12" s="20" t="s">
        <v>24</v>
      </c>
      <c r="C12" s="6">
        <f>SUMIFS(Payments[Amount],Payments[Tax year],$A12,Payments[Agency],$B12,Payments[Type],C$4,Payments[Status],"&lt;&gt;Due")</f>
        <v>0</v>
      </c>
      <c r="D12" s="6">
        <f>SUMIFS(Payments[Amount],Payments[Tax year],$A12,Payments[Agency],$B12,Payments[Type],D$4,Payments[Status],"&lt;&gt;Due")</f>
        <v>0</v>
      </c>
      <c r="E12" s="6">
        <f>SUMIFS(Payments[Amount],Payments[Tax year],$A12,Payments[Agency],$B12,Payments[Type],E$4,Payments[Status],"&lt;&gt;Due")</f>
        <v>0</v>
      </c>
      <c r="F12" s="6">
        <f>SUMIFS(Payments[Amount],Payments[Tax year],$A12,Payments[Agency],$B12,Payments[Type],F$4,Payments[Status],"&lt;&gt;Due")</f>
        <v>0</v>
      </c>
      <c r="G12" s="6">
        <f>SUMIFS(Payments[Amount],Payments[Tax year],$A12,Payments[Agency],$B12,Payments[Type],G$4,Payments[Status],"&lt;&gt;Due")</f>
        <v>0</v>
      </c>
      <c r="H12" s="6">
        <f>SUMIFS(Payments[Amount],Payments[Tax year],$A12,Payments[Agency],$B12,Payments[Type],H$4,Payments[Status],"&lt;&gt;Due")</f>
        <v>0</v>
      </c>
      <c r="I12" s="6">
        <f>SUMIFS(Payments[Amount],Payments[Tax year],$A12,Payments[Agency],$B12,Payments[Type],I$4,Payments[Status],"&lt;&gt;Due")</f>
        <v>0</v>
      </c>
      <c r="J12" s="16">
        <f t="shared" si="0"/>
        <v>0</v>
      </c>
      <c r="K12" s="6">
        <f>SUMIFS(Payments[Amount],Payments[Tax year],$A12,Payments[Agency],$B12,Payments[Status],"Due")</f>
        <v>0</v>
      </c>
      <c r="L12" s="6">
        <f>SUMIFS(Payments[Amount],Payments[Tax year],$A12,Payments[Agency],$B12,Payments[Type],L$4)</f>
        <v>0</v>
      </c>
      <c r="M12" s="6">
        <f>SUMIFS(Payments[Amount],Payments[Tax year],$A12,Payments[Agency],$B12,Payments[Type],"Refund",Payments[Status],"Expected")</f>
        <v>0</v>
      </c>
      <c r="N12" s="6">
        <f>SUMIFS(Payments[Amount],Payments[Tax year],$A12,Payments[Agency],$B12,Payments[Type],"Refund",Payments[Status],"Received")</f>
        <v>0</v>
      </c>
      <c r="O12" s="4"/>
      <c r="Q12" s="37"/>
      <c r="R12" s="37"/>
    </row>
    <row r="13" spans="1:18" ht="18" customHeight="1" x14ac:dyDescent="0.25">
      <c r="A13" s="20">
        <v>2027</v>
      </c>
      <c r="B13" s="20" t="s">
        <v>25</v>
      </c>
      <c r="C13" s="6">
        <f>SUMIFS(Payments[Amount],Payments[Tax year],$A13,Payments[Agency],$B13,Payments[Type],C$4,Payments[Status],"&lt;&gt;Due")</f>
        <v>0</v>
      </c>
      <c r="D13" s="6">
        <f>SUMIFS(Payments[Amount],Payments[Tax year],$A13,Payments[Agency],$B13,Payments[Type],D$4,Payments[Status],"&lt;&gt;Due")</f>
        <v>0</v>
      </c>
      <c r="E13" s="6">
        <f>SUMIFS(Payments[Amount],Payments[Tax year],$A13,Payments[Agency],$B13,Payments[Type],E$4,Payments[Status],"&lt;&gt;Due")</f>
        <v>0</v>
      </c>
      <c r="F13" s="6">
        <f>SUMIFS(Payments[Amount],Payments[Tax year],$A13,Payments[Agency],$B13,Payments[Type],F$4,Payments[Status],"&lt;&gt;Due")</f>
        <v>0</v>
      </c>
      <c r="G13" s="6">
        <f>SUMIFS(Payments[Amount],Payments[Tax year],$A13,Payments[Agency],$B13,Payments[Type],G$4,Payments[Status],"&lt;&gt;Due")</f>
        <v>0</v>
      </c>
      <c r="H13" s="6">
        <f>SUMIFS(Payments[Amount],Payments[Tax year],$A13,Payments[Agency],$B13,Payments[Type],H$4,Payments[Status],"&lt;&gt;Due")</f>
        <v>0</v>
      </c>
      <c r="I13" s="6">
        <f>SUMIFS(Payments[Amount],Payments[Tax year],$A13,Payments[Agency],$B13,Payments[Type],I$4,Payments[Status],"&lt;&gt;Due")</f>
        <v>0</v>
      </c>
      <c r="J13" s="16">
        <f t="shared" si="0"/>
        <v>0</v>
      </c>
      <c r="K13" s="6">
        <f>SUMIFS(Payments[Amount],Payments[Tax year],$A13,Payments[Agency],$B13,Payments[Status],"Due")</f>
        <v>0</v>
      </c>
      <c r="L13" s="6">
        <f>SUMIFS(Payments[Amount],Payments[Tax year],$A13,Payments[Agency],$B13,Payments[Type],L$4)</f>
        <v>0</v>
      </c>
      <c r="M13" s="6">
        <f>SUMIFS(Payments[Amount],Payments[Tax year],$A13,Payments[Agency],$B13,Payments[Type],"Refund",Payments[Status],"Expected")</f>
        <v>0</v>
      </c>
      <c r="N13" s="6">
        <f>SUMIFS(Payments[Amount],Payments[Tax year],$A13,Payments[Agency],$B13,Payments[Type],"Refund",Payments[Status],"Received")</f>
        <v>0</v>
      </c>
      <c r="O13" s="4"/>
      <c r="Q13" s="37"/>
      <c r="R13" s="37"/>
    </row>
    <row r="14" spans="1:18" ht="18" customHeight="1" thickBot="1" x14ac:dyDescent="0.3">
      <c r="A14" s="21">
        <v>2027</v>
      </c>
      <c r="B14" s="21" t="s">
        <v>26</v>
      </c>
      <c r="C14" s="28">
        <f>SUMIFS(Payments[Amount],Payments[Tax year],$A14,Payments[Agency],$B14,Payments[Type],C$4,Payments[Status],"&lt;&gt;Due")</f>
        <v>0</v>
      </c>
      <c r="D14" s="28">
        <f>SUMIFS(Payments[Amount],Payments[Tax year],$A14,Payments[Agency],$B14,Payments[Type],D$4,Payments[Status],"&lt;&gt;Due")</f>
        <v>0</v>
      </c>
      <c r="E14" s="28">
        <f>SUMIFS(Payments[Amount],Payments[Tax year],$A14,Payments[Agency],$B14,Payments[Type],E$4,Payments[Status],"&lt;&gt;Due")</f>
        <v>0</v>
      </c>
      <c r="F14" s="28">
        <f>SUMIFS(Payments[Amount],Payments[Tax year],$A14,Payments[Agency],$B14,Payments[Type],F$4,Payments[Status],"&lt;&gt;Due")</f>
        <v>0</v>
      </c>
      <c r="G14" s="28">
        <f>SUMIFS(Payments[Amount],Payments[Tax year],$A14,Payments[Agency],$B14,Payments[Type],G$4,Payments[Status],"&lt;&gt;Due")</f>
        <v>0</v>
      </c>
      <c r="H14" s="28">
        <f>SUMIFS(Payments[Amount],Payments[Tax year],$A14,Payments[Agency],$B14,Payments[Type],H$4,Payments[Status],"&lt;&gt;Due")</f>
        <v>0</v>
      </c>
      <c r="I14" s="28">
        <f>SUMIFS(Payments[Amount],Payments[Tax year],$A14,Payments[Agency],$B14,Payments[Type],I$4,Payments[Status],"&lt;&gt;Due")</f>
        <v>0</v>
      </c>
      <c r="J14" s="16">
        <f t="shared" si="0"/>
        <v>0</v>
      </c>
      <c r="K14" s="28">
        <f>SUMIFS(Payments[Amount],Payments[Tax year],$A14,Payments[Agency],$B14,Payments[Status],"Due")</f>
        <v>0</v>
      </c>
      <c r="L14" s="28">
        <f>SUMIFS(Payments[Amount],Payments[Tax year],$A14,Payments[Agency],$B14,Payments[Type],L$4)</f>
        <v>0</v>
      </c>
      <c r="M14" s="28">
        <f>SUMIFS(Payments[Amount],Payments[Tax year],$A14,Payments[Agency],$B14,Payments[Type],"Refund",Payments[Status],"Expected")</f>
        <v>0</v>
      </c>
      <c r="N14" s="28">
        <f>SUMIFS(Payments[Amount],Payments[Tax year],$A14,Payments[Agency],$B14,Payments[Type],"Refund",Payments[Status],"Received")</f>
        <v>0</v>
      </c>
      <c r="O14" s="29"/>
      <c r="Q14" s="37"/>
      <c r="R14" s="37"/>
    </row>
    <row r="15" spans="1:18" ht="18" customHeight="1" thickBot="1" x14ac:dyDescent="0.3">
      <c r="A15" s="9" t="s">
        <v>3</v>
      </c>
      <c r="B15" s="11"/>
      <c r="C15" s="10">
        <f>SUBTOTAL(109,Summary[Overpayment applied])</f>
        <v>1350</v>
      </c>
      <c r="D15" s="10">
        <f>SUBTOTAL(109,Summary[Q1])</f>
        <v>4400</v>
      </c>
      <c r="E15" s="10">
        <f>SUBTOTAL(109,Summary[Q2])</f>
        <v>4250</v>
      </c>
      <c r="F15" s="10">
        <f>SUBTOTAL(109,Summary[Q3])</f>
        <v>4250</v>
      </c>
      <c r="G15" s="10">
        <f>SUBTOTAL(109,Summary[Q4])</f>
        <v>0</v>
      </c>
      <c r="H15" s="10">
        <f>SUBTOTAL(109,Summary[Extension])</f>
        <v>0</v>
      </c>
      <c r="I15" s="10">
        <f>SUBTOTAL(109,Summary[Balance due])</f>
        <v>0</v>
      </c>
      <c r="J15" s="27">
        <f>SUBTOTAL(109,Summary[Total paid])</f>
        <v>14250</v>
      </c>
      <c r="K15" s="10">
        <f>SUBTOTAL(109,Summary[Still due])</f>
        <v>4250</v>
      </c>
      <c r="L15" s="10">
        <f>SUBTOTAL(109,Summary[To next year])</f>
        <v>0</v>
      </c>
      <c r="M15" s="10">
        <f>SUBTOTAL(109,Summary[Refund expected])</f>
        <v>0</v>
      </c>
      <c r="N15" s="10">
        <f>SUBTOTAL(109,Summary[Refund received])</f>
        <v>0</v>
      </c>
      <c r="O15" s="11" t="str">
        <f>IF(ROUND(SUM(Summary[[#Totals],[Total paid]:[Refund received]])-SUM(Payments[Amount]),2)=0,"PASS","FAIL")</f>
        <v>PASS</v>
      </c>
      <c r="Q15" s="37"/>
      <c r="R15" s="37"/>
    </row>
    <row r="16" spans="1:18" ht="6" customHeight="1" thickTop="1" x14ac:dyDescent="0.25">
      <c r="Q16" s="37"/>
      <c r="R16" s="37"/>
    </row>
    <row r="17" spans="1:18" ht="6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Q17" s="37"/>
      <c r="R17" s="37"/>
    </row>
    <row r="18" spans="1:18" ht="15.95" customHeight="1" x14ac:dyDescent="0.25">
      <c r="A18" s="12" t="s">
        <v>32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Q18" s="37"/>
      <c r="R18" s="37"/>
    </row>
    <row r="19" spans="1:18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Q19" s="37"/>
      <c r="R19" s="37"/>
    </row>
    <row r="20" spans="1:18" ht="20.100000000000001" customHeight="1" x14ac:dyDescent="0.25">
      <c r="A20" s="18" t="s">
        <v>1</v>
      </c>
      <c r="B20" s="32" t="s">
        <v>4</v>
      </c>
      <c r="C20" s="18" t="s">
        <v>12</v>
      </c>
      <c r="D20" s="32" t="s">
        <v>5</v>
      </c>
      <c r="E20" s="13" t="s">
        <v>28</v>
      </c>
      <c r="F20" s="19" t="s">
        <v>29</v>
      </c>
      <c r="G20" s="14" t="s">
        <v>11</v>
      </c>
      <c r="H20" s="13" t="s">
        <v>27</v>
      </c>
      <c r="Q20" s="37"/>
      <c r="R20" s="37"/>
    </row>
    <row r="21" spans="1:18" ht="18" customHeight="1" x14ac:dyDescent="0.25">
      <c r="A21" s="20">
        <v>2026</v>
      </c>
      <c r="B21" s="20" t="s">
        <v>23</v>
      </c>
      <c r="C21" s="38" t="s">
        <v>14</v>
      </c>
      <c r="D21" s="20"/>
      <c r="E21" s="7"/>
      <c r="F21" s="7"/>
      <c r="G21" s="8">
        <v>1200</v>
      </c>
      <c r="H21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  <c r="Q21" s="37"/>
      <c r="R21" s="37"/>
    </row>
    <row r="22" spans="1:18" ht="18" customHeight="1" x14ac:dyDescent="0.25">
      <c r="A22" s="20">
        <v>2026</v>
      </c>
      <c r="B22" s="20" t="s">
        <v>23</v>
      </c>
      <c r="C22" s="38" t="s">
        <v>19</v>
      </c>
      <c r="D22" s="20" t="s">
        <v>2</v>
      </c>
      <c r="E22" s="7">
        <v>46127</v>
      </c>
      <c r="F22" s="7">
        <v>46127</v>
      </c>
      <c r="G22" s="8">
        <v>3000</v>
      </c>
      <c r="H22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  <c r="Q22" s="37"/>
      <c r="R22" s="37"/>
    </row>
    <row r="23" spans="1:18" ht="18" customHeight="1" x14ac:dyDescent="0.25">
      <c r="A23" s="20">
        <v>2026</v>
      </c>
      <c r="B23" s="20" t="s">
        <v>23</v>
      </c>
      <c r="C23" s="38" t="s">
        <v>20</v>
      </c>
      <c r="D23" s="20" t="s">
        <v>2</v>
      </c>
      <c r="E23" s="7">
        <v>46188</v>
      </c>
      <c r="F23" s="7">
        <v>46188</v>
      </c>
      <c r="G23" s="8">
        <v>3000</v>
      </c>
      <c r="H23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  <c r="Q23" s="37"/>
      <c r="R23" s="37"/>
    </row>
    <row r="24" spans="1:18" ht="18" customHeight="1" x14ac:dyDescent="0.25">
      <c r="A24" s="20">
        <v>2026</v>
      </c>
      <c r="B24" s="20" t="s">
        <v>23</v>
      </c>
      <c r="C24" s="38" t="s">
        <v>15</v>
      </c>
      <c r="D24" s="20" t="s">
        <v>2</v>
      </c>
      <c r="E24" s="7">
        <v>46280</v>
      </c>
      <c r="F24" s="7">
        <v>46280</v>
      </c>
      <c r="G24" s="8">
        <v>3000</v>
      </c>
      <c r="H24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  <c r="Q24" s="37"/>
      <c r="R24" s="37"/>
    </row>
    <row r="25" spans="1:18" ht="18" customHeight="1" x14ac:dyDescent="0.25">
      <c r="A25" s="20">
        <v>2026</v>
      </c>
      <c r="B25" s="20" t="s">
        <v>23</v>
      </c>
      <c r="C25" s="38" t="s">
        <v>16</v>
      </c>
      <c r="D25" s="20" t="s">
        <v>7</v>
      </c>
      <c r="E25" s="7">
        <v>46402</v>
      </c>
      <c r="F25" s="7"/>
      <c r="G25" s="8">
        <v>3000</v>
      </c>
      <c r="H25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  <c r="Q25" s="37"/>
      <c r="R25" s="37"/>
    </row>
    <row r="26" spans="1:18" ht="18" customHeight="1" x14ac:dyDescent="0.25">
      <c r="A26" s="20">
        <v>2026</v>
      </c>
      <c r="B26" s="20" t="s">
        <v>23</v>
      </c>
      <c r="C26" s="38" t="s">
        <v>17</v>
      </c>
      <c r="D26" s="20"/>
      <c r="E26" s="7"/>
      <c r="F26" s="7"/>
      <c r="G26" s="8"/>
      <c r="H26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  <c r="Q26" s="37"/>
      <c r="R26" s="37"/>
    </row>
    <row r="27" spans="1:18" ht="18" customHeight="1" x14ac:dyDescent="0.25">
      <c r="A27" s="20">
        <v>2026</v>
      </c>
      <c r="B27" s="20" t="s">
        <v>6</v>
      </c>
      <c r="C27" s="38" t="s">
        <v>19</v>
      </c>
      <c r="D27" s="20" t="s">
        <v>2</v>
      </c>
      <c r="E27" s="7">
        <v>46127</v>
      </c>
      <c r="F27" s="7">
        <v>46127</v>
      </c>
      <c r="G27" s="8">
        <v>600</v>
      </c>
      <c r="H27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  <c r="Q27" s="37"/>
      <c r="R27" s="37"/>
    </row>
    <row r="28" spans="1:18" ht="18" customHeight="1" x14ac:dyDescent="0.25">
      <c r="A28" s="20">
        <v>2026</v>
      </c>
      <c r="B28" s="20" t="s">
        <v>6</v>
      </c>
      <c r="C28" s="38" t="s">
        <v>20</v>
      </c>
      <c r="D28" s="20" t="s">
        <v>2</v>
      </c>
      <c r="E28" s="7">
        <v>46188</v>
      </c>
      <c r="F28" s="7">
        <v>46188</v>
      </c>
      <c r="G28" s="8">
        <v>600</v>
      </c>
      <c r="H28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  <c r="Q28" s="37"/>
      <c r="R28" s="37"/>
    </row>
    <row r="29" spans="1:18" ht="18" customHeight="1" x14ac:dyDescent="0.25">
      <c r="A29" s="20">
        <v>2026</v>
      </c>
      <c r="B29" s="20" t="s">
        <v>6</v>
      </c>
      <c r="C29" s="38" t="s">
        <v>15</v>
      </c>
      <c r="D29" s="20" t="s">
        <v>2</v>
      </c>
      <c r="E29" s="7">
        <v>46280</v>
      </c>
      <c r="F29" s="7">
        <v>46280</v>
      </c>
      <c r="G29" s="8">
        <v>600</v>
      </c>
      <c r="H29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  <c r="Q29" s="37"/>
      <c r="R29" s="37"/>
    </row>
    <row r="30" spans="1:18" ht="18" customHeight="1" x14ac:dyDescent="0.25">
      <c r="A30" s="20">
        <v>2026</v>
      </c>
      <c r="B30" s="20" t="s">
        <v>6</v>
      </c>
      <c r="C30" s="38" t="s">
        <v>16</v>
      </c>
      <c r="D30" s="20" t="s">
        <v>7</v>
      </c>
      <c r="E30" s="7">
        <v>46402</v>
      </c>
      <c r="F30" s="7"/>
      <c r="G30" s="8">
        <v>600</v>
      </c>
      <c r="H30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  <c r="Q30" s="37"/>
      <c r="R30" s="37"/>
    </row>
    <row r="31" spans="1:18" ht="18" customHeight="1" x14ac:dyDescent="0.25">
      <c r="A31" s="20">
        <v>2026</v>
      </c>
      <c r="B31" s="20" t="s">
        <v>6</v>
      </c>
      <c r="C31" s="38" t="s">
        <v>17</v>
      </c>
      <c r="D31" s="20"/>
      <c r="E31" s="7"/>
      <c r="F31" s="7"/>
      <c r="G31" s="8"/>
      <c r="H31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  <c r="Q31" s="37"/>
      <c r="R31" s="37"/>
    </row>
    <row r="32" spans="1:18" ht="18" customHeight="1" x14ac:dyDescent="0.25">
      <c r="A32" s="20">
        <v>2026</v>
      </c>
      <c r="B32" s="20" t="s">
        <v>24</v>
      </c>
      <c r="C32" s="38" t="s">
        <v>14</v>
      </c>
      <c r="D32" s="20"/>
      <c r="E32" s="7"/>
      <c r="F32" s="7"/>
      <c r="G32" s="8">
        <v>150</v>
      </c>
      <c r="H32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</row>
    <row r="33" spans="1:8" ht="18" customHeight="1" x14ac:dyDescent="0.25">
      <c r="A33" s="20">
        <v>2026</v>
      </c>
      <c r="B33" s="20" t="s">
        <v>24</v>
      </c>
      <c r="C33" s="38" t="s">
        <v>19</v>
      </c>
      <c r="D33" s="20" t="s">
        <v>2</v>
      </c>
      <c r="E33" s="7">
        <v>46127</v>
      </c>
      <c r="F33" s="7">
        <v>46127</v>
      </c>
      <c r="G33" s="8">
        <v>200</v>
      </c>
      <c r="H33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</row>
    <row r="34" spans="1:8" ht="18" customHeight="1" x14ac:dyDescent="0.25">
      <c r="A34" s="20">
        <v>2026</v>
      </c>
      <c r="B34" s="20" t="s">
        <v>24</v>
      </c>
      <c r="C34" s="38" t="s">
        <v>20</v>
      </c>
      <c r="D34" s="20" t="s">
        <v>2</v>
      </c>
      <c r="E34" s="7">
        <v>46188</v>
      </c>
      <c r="F34" s="7">
        <v>46188</v>
      </c>
      <c r="G34" s="8">
        <v>200</v>
      </c>
      <c r="H34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</row>
    <row r="35" spans="1:8" ht="18" customHeight="1" x14ac:dyDescent="0.25">
      <c r="A35" s="20">
        <v>2026</v>
      </c>
      <c r="B35" s="20" t="s">
        <v>24</v>
      </c>
      <c r="C35" s="38" t="s">
        <v>15</v>
      </c>
      <c r="D35" s="20" t="s">
        <v>2</v>
      </c>
      <c r="E35" s="7">
        <v>46280</v>
      </c>
      <c r="F35" s="7">
        <v>46280</v>
      </c>
      <c r="G35" s="8">
        <v>200</v>
      </c>
      <c r="H35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</row>
    <row r="36" spans="1:8" ht="18" customHeight="1" x14ac:dyDescent="0.25">
      <c r="A36" s="21">
        <v>2026</v>
      </c>
      <c r="B36" s="21" t="s">
        <v>24</v>
      </c>
      <c r="C36" s="39" t="s">
        <v>16</v>
      </c>
      <c r="D36" s="21" t="s">
        <v>7</v>
      </c>
      <c r="E36" s="22">
        <v>46402</v>
      </c>
      <c r="F36" s="22"/>
      <c r="G36" s="23">
        <v>200</v>
      </c>
      <c r="H36" s="31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</row>
    <row r="37" spans="1:8" ht="18" customHeight="1" x14ac:dyDescent="0.25">
      <c r="A37" s="21">
        <v>2026</v>
      </c>
      <c r="B37" s="21" t="s">
        <v>24</v>
      </c>
      <c r="C37" s="39" t="s">
        <v>17</v>
      </c>
      <c r="D37" s="21"/>
      <c r="E37" s="22"/>
      <c r="F37" s="22"/>
      <c r="G37" s="23"/>
      <c r="H37" s="31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</row>
    <row r="38" spans="1:8" ht="18" customHeight="1" x14ac:dyDescent="0.25">
      <c r="A38" s="20">
        <v>2026</v>
      </c>
      <c r="B38" s="20" t="s">
        <v>25</v>
      </c>
      <c r="C38" s="38" t="s">
        <v>19</v>
      </c>
      <c r="D38" s="20" t="s">
        <v>2</v>
      </c>
      <c r="E38" s="7">
        <v>46127</v>
      </c>
      <c r="F38" s="7">
        <v>46127</v>
      </c>
      <c r="G38" s="8">
        <v>450</v>
      </c>
      <c r="H38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</row>
    <row r="39" spans="1:8" ht="18" customHeight="1" x14ac:dyDescent="0.25">
      <c r="A39" s="20">
        <v>2026</v>
      </c>
      <c r="B39" s="20" t="s">
        <v>25</v>
      </c>
      <c r="C39" s="38" t="s">
        <v>20</v>
      </c>
      <c r="D39" s="20" t="s">
        <v>2</v>
      </c>
      <c r="E39" s="7">
        <v>46188</v>
      </c>
      <c r="F39" s="7">
        <v>46188</v>
      </c>
      <c r="G39" s="8">
        <v>450</v>
      </c>
      <c r="H39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</row>
    <row r="40" spans="1:8" ht="18" customHeight="1" x14ac:dyDescent="0.25">
      <c r="A40" s="20">
        <v>2026</v>
      </c>
      <c r="B40" s="20" t="s">
        <v>25</v>
      </c>
      <c r="C40" s="38" t="s">
        <v>15</v>
      </c>
      <c r="D40" s="20" t="s">
        <v>2</v>
      </c>
      <c r="E40" s="7">
        <v>46280</v>
      </c>
      <c r="F40" s="7">
        <v>46280</v>
      </c>
      <c r="G40" s="8">
        <v>450</v>
      </c>
      <c r="H40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</row>
    <row r="41" spans="1:8" ht="18" customHeight="1" x14ac:dyDescent="0.25">
      <c r="A41" s="20">
        <v>2026</v>
      </c>
      <c r="B41" s="20" t="s">
        <v>25</v>
      </c>
      <c r="C41" s="38" t="s">
        <v>16</v>
      </c>
      <c r="D41" s="20" t="s">
        <v>7</v>
      </c>
      <c r="E41" s="7">
        <v>46402</v>
      </c>
      <c r="F41" s="7"/>
      <c r="G41" s="8">
        <v>450</v>
      </c>
      <c r="H41" s="30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</row>
    <row r="42" spans="1:8" ht="18" customHeight="1" x14ac:dyDescent="0.25">
      <c r="A42" s="24">
        <v>2026</v>
      </c>
      <c r="B42" s="24" t="s">
        <v>26</v>
      </c>
      <c r="C42" s="40" t="s">
        <v>19</v>
      </c>
      <c r="D42" s="24" t="s">
        <v>2</v>
      </c>
      <c r="E42" s="25">
        <v>46127</v>
      </c>
      <c r="F42" s="25">
        <f>DATE(2026,4,15)</f>
        <v>46127</v>
      </c>
      <c r="G42" s="26">
        <v>150</v>
      </c>
      <c r="H42" s="31" t="str">
        <f ca="1">IF(AND(Payments[[#This Row],[Tax year]]="",Payments[[#This Row],[Agency]]="",Payments[[#This Row],[Amount]]=""),"",IF(COUNTIFS(Summary[Tax year],Payments[[#This Row],[Tax year]],Summary[Agency],Payments[[#This Row],[Agency]])&lt;&gt;1,"✗ Add to summary",IF(AND(Payments[[#This Row],[Status]]="Paid",Payments[[#This Row],[Date paid]]=""),"⚠ Add date paid",IF(AND(Payments[[#This Row],[Status]]="Due",Payments[[#This Row],[Due date]]=""),"⚠ Add due date",IF(AND(Payments[[#This Row],[Status]]="Due",Payments[[#This Row],[Due date]]&lt;TODAY()),"✗ Overdue","✓")))))</f>
        <v>✓</v>
      </c>
    </row>
    <row r="43" spans="1:8" ht="18" customHeight="1" x14ac:dyDescent="0.25">
      <c r="A43" s="34"/>
      <c r="B43" s="34"/>
      <c r="C43" s="17"/>
      <c r="D43" s="34"/>
      <c r="E43" s="33"/>
      <c r="F43" s="33"/>
    </row>
    <row r="44" spans="1:8" ht="18" customHeight="1" x14ac:dyDescent="0.25">
      <c r="A44" s="34"/>
      <c r="B44" s="34"/>
      <c r="C44" s="17"/>
      <c r="D44" s="34"/>
      <c r="E44" s="33"/>
      <c r="F44" s="33"/>
    </row>
    <row r="45" spans="1:8" ht="18" customHeight="1" x14ac:dyDescent="0.25">
      <c r="A45" s="12"/>
      <c r="B45" s="34"/>
      <c r="C45" s="17"/>
      <c r="D45" s="34"/>
      <c r="E45" s="33"/>
      <c r="F45" s="33"/>
    </row>
    <row r="46" spans="1:8" ht="18" customHeight="1" x14ac:dyDescent="0.25">
      <c r="A46" s="34"/>
      <c r="B46" s="34"/>
      <c r="C46" s="17"/>
      <c r="D46" s="34"/>
      <c r="E46" s="33"/>
      <c r="F46" s="33"/>
    </row>
    <row r="47" spans="1:8" ht="18" customHeight="1" x14ac:dyDescent="0.25">
      <c r="A47" s="34"/>
      <c r="B47" s="34"/>
      <c r="C47" s="17"/>
      <c r="D47" s="34"/>
      <c r="E47" s="33"/>
      <c r="F47" s="33"/>
    </row>
    <row r="48" spans="1:8" ht="18" customHeight="1" x14ac:dyDescent="0.25">
      <c r="A48" s="34"/>
      <c r="B48" s="34"/>
      <c r="C48" s="34"/>
      <c r="D48" s="34"/>
      <c r="E48" s="33"/>
      <c r="F48" s="33"/>
    </row>
    <row r="49" spans="1:6" ht="18" customHeight="1" x14ac:dyDescent="0.25">
      <c r="A49" s="34"/>
      <c r="B49" s="34"/>
      <c r="C49" s="34"/>
      <c r="D49" s="34"/>
      <c r="E49" s="33"/>
      <c r="F49" s="33"/>
    </row>
    <row r="50" spans="1:6" ht="18" customHeight="1" x14ac:dyDescent="0.25">
      <c r="A50" s="34"/>
      <c r="B50" s="34"/>
      <c r="C50" s="34"/>
      <c r="D50" s="34"/>
      <c r="E50" s="33"/>
      <c r="F50" s="33"/>
    </row>
    <row r="51" spans="1:6" ht="18" customHeight="1" x14ac:dyDescent="0.25">
      <c r="A51" s="34"/>
      <c r="B51" s="34"/>
      <c r="C51" s="34"/>
      <c r="D51" s="34"/>
      <c r="E51" s="33"/>
      <c r="F51" s="33"/>
    </row>
    <row r="52" spans="1:6" ht="18" customHeight="1" x14ac:dyDescent="0.25">
      <c r="A52" s="34"/>
      <c r="B52" s="34"/>
      <c r="C52" s="34"/>
      <c r="D52" s="34"/>
      <c r="E52" s="33"/>
      <c r="F52" s="33"/>
    </row>
    <row r="53" spans="1:6" ht="18" customHeight="1" x14ac:dyDescent="0.25">
      <c r="A53" s="34"/>
      <c r="B53" s="34"/>
      <c r="C53" s="34"/>
      <c r="D53" s="34"/>
      <c r="E53" s="33"/>
      <c r="F53" s="33"/>
    </row>
    <row r="54" spans="1:6" ht="18" customHeight="1" x14ac:dyDescent="0.25">
      <c r="A54" s="34"/>
      <c r="B54" s="34"/>
      <c r="C54" s="34"/>
      <c r="D54" s="34"/>
      <c r="E54" s="33"/>
      <c r="F54" s="33"/>
    </row>
    <row r="55" spans="1:6" ht="18" customHeight="1" x14ac:dyDescent="0.25">
      <c r="A55" s="34"/>
      <c r="B55" s="34"/>
      <c r="C55" s="34"/>
      <c r="D55" s="34"/>
      <c r="E55" s="33"/>
      <c r="F55" s="33"/>
    </row>
    <row r="56" spans="1:6" ht="18" customHeight="1" x14ac:dyDescent="0.25">
      <c r="A56" s="34"/>
      <c r="B56" s="34"/>
      <c r="C56" s="34"/>
      <c r="D56" s="34"/>
      <c r="E56" s="33"/>
      <c r="F56" s="33"/>
    </row>
    <row r="57" spans="1:6" ht="18" customHeight="1" x14ac:dyDescent="0.25">
      <c r="A57" s="34"/>
      <c r="B57" s="34"/>
      <c r="C57" s="34"/>
      <c r="D57" s="34"/>
      <c r="E57" s="33"/>
      <c r="F57" s="33"/>
    </row>
    <row r="58" spans="1:6" ht="18" customHeight="1" x14ac:dyDescent="0.25">
      <c r="A58" s="34"/>
      <c r="B58" s="34"/>
      <c r="C58" s="34"/>
      <c r="D58" s="34"/>
      <c r="E58" s="33"/>
      <c r="F58" s="33"/>
    </row>
  </sheetData>
  <mergeCells count="1">
    <mergeCell ref="B2:D2"/>
  </mergeCells>
  <conditionalFormatting sqref="O15">
    <cfRule type="containsText" dxfId="6" priority="1" operator="containsText" text="PASS">
      <formula>NOT(ISERROR(SEARCH("PASS",O15)))</formula>
    </cfRule>
  </conditionalFormatting>
  <conditionalFormatting sqref="O15">
    <cfRule type="containsText" dxfId="5" priority="2" operator="containsText" text="FAIL">
      <formula>NOT(ISERROR(SEARCH("FAIL",O15)))</formula>
    </cfRule>
  </conditionalFormatting>
  <conditionalFormatting sqref="H21:H42">
    <cfRule type="containsText" dxfId="2" priority="3" operator="containsText" text="✓">
      <formula>NOT(ISERROR(SEARCH("✓",H21)))</formula>
    </cfRule>
  </conditionalFormatting>
  <conditionalFormatting sqref="H21:H42">
    <cfRule type="containsText" dxfId="1" priority="4" operator="containsText" text="✗">
      <formula>NOT(ISERROR(SEARCH("✗",H21)))</formula>
    </cfRule>
  </conditionalFormatting>
  <conditionalFormatting sqref="H21:H42">
    <cfRule type="containsText" dxfId="0" priority="5" operator="containsText" text="⚠">
      <formula>NOT(ISERROR(SEARCH("⚠",H21)))</formula>
    </cfRule>
  </conditionalFormatting>
  <dataValidations count="6">
    <dataValidation type="list" allowBlank="1" showInputMessage="1" showErrorMessage="1" sqref="C21:C42" xr:uid="{E9C862F9-6D1E-4AD0-9C8F-03A3BC333BE2}">
      <formula1>"Overpayment applied,Q1,Q2,Q3,Q4,Extension,Balance due,To next year,Refund"</formula1>
    </dataValidation>
    <dataValidation type="whole" allowBlank="1" showInputMessage="1" showErrorMessage="1" errorTitle="Tax year" error="Enter a four-digit tax year." sqref="A5:A14" xr:uid="{A3AFEEB9-2784-4A50-BD16-329654EBF237}">
      <formula1>2000</formula1>
      <formula2>2100</formula2>
    </dataValidation>
    <dataValidation type="list" allowBlank="1" showInputMessage="1" showErrorMessage="1" sqref="D21:D42" xr:uid="{6648B41D-EE54-4241-BB3E-B96C39A84077}">
      <formula1>"Paid,Due,Expected,Received"</formula1>
    </dataValidation>
    <dataValidation type="date" allowBlank="1" showInputMessage="1" showErrorMessage="1" sqref="E21:E42 F40" xr:uid="{07CE9472-3D65-437F-881B-778A16308ED8}">
      <formula1>36526</formula1>
      <formula2>73415</formula2>
    </dataValidation>
    <dataValidation type="list" allowBlank="1" showInputMessage="1" showErrorMessage="1" errorTitle="Tax year" error="Add the tax year to the summary table first." sqref="A21:A42" xr:uid="{EB1F7882-87AE-44B6-8B01-B3CBC4AC9C80}">
      <formula1>YearList</formula1>
    </dataValidation>
    <dataValidation type="list" allowBlank="1" showInputMessage="1" showErrorMessage="1" errorTitle="Agency" error="Add the agency to the summary table first." sqref="B21:B42" xr:uid="{5641D48C-C96A-41C2-8C03-C30EC719CF41}">
      <formula1>AgencyList</formula1>
    </dataValidation>
  </dataValidations>
  <printOptions horizontalCentered="1"/>
  <pageMargins left="0.5" right="0.5" top="0.5" bottom="0.75" header="0.511811023622047" footer="0.5"/>
  <pageSetup scale="63" orientation="landscape" horizontalDpi="300" verticalDpi="300" r:id="rId1"/>
  <headerFooter>
    <oddFooter>&amp;LConfidential&amp;RPage &amp;P of &amp;N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Tax Payments</vt:lpstr>
      <vt:lpstr>'Tax Payments'!Print_Area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 Payment Tracker</dc:title>
  <dc:subject/>
  <dc:creator>bschultz@columbusaccountants.com</dc:creator>
  <dc:description/>
  <cp:lastModifiedBy>Ben Schultz</cp:lastModifiedBy>
  <cp:revision>0</cp:revision>
  <cp:lastPrinted>2026-10-06T22:27:30Z</cp:lastPrinted>
  <dcterms:created xsi:type="dcterms:W3CDTF">2026-10-05T14:24:38Z</dcterms:created>
  <dcterms:modified xsi:type="dcterms:W3CDTF">2026-10-06T22:27:46Z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a27fc4-0a66-420d-b730-696d4b67330c_Enabled">
    <vt:lpwstr>true</vt:lpwstr>
  </property>
  <property fmtid="{D5CDD505-2E9C-101B-9397-08002B2CF9AE}" pid="3" name="MSIP_Label_92a27fc4-0a66-420d-b730-696d4b67330c_SetDate">
    <vt:lpwstr>2026-10-05T14:31:50Z</vt:lpwstr>
  </property>
  <property fmtid="{D5CDD505-2E9C-101B-9397-08002B2CF9AE}" pid="4" name="MSIP_Label_92a27fc4-0a66-420d-b730-696d4b67330c_Method">
    <vt:lpwstr>Standard</vt:lpwstr>
  </property>
  <property fmtid="{D5CDD505-2E9C-101B-9397-08002B2CF9AE}" pid="5" name="MSIP_Label_92a27fc4-0a66-420d-b730-696d4b67330c_Name">
    <vt:lpwstr>defa4170-0d19-0005-0004-bc88714345d2</vt:lpwstr>
  </property>
  <property fmtid="{D5CDD505-2E9C-101B-9397-08002B2CF9AE}" pid="6" name="MSIP_Label_92a27fc4-0a66-420d-b730-696d4b67330c_SiteId">
    <vt:lpwstr>e8759a63-1e58-4fa4-a1e8-1f57ea1da672</vt:lpwstr>
  </property>
  <property fmtid="{D5CDD505-2E9C-101B-9397-08002B2CF9AE}" pid="7" name="MSIP_Label_92a27fc4-0a66-420d-b730-696d4b67330c_ActionId">
    <vt:lpwstr>a3bfbd07-51b1-4167-9662-eafdca89dda8</vt:lpwstr>
  </property>
  <property fmtid="{D5CDD505-2E9C-101B-9397-08002B2CF9AE}" pid="8" name="MSIP_Label_92a27fc4-0a66-420d-b730-696d4b67330c_ContentBits">
    <vt:lpwstr>0</vt:lpwstr>
  </property>
  <property fmtid="{D5CDD505-2E9C-101B-9397-08002B2CF9AE}" pid="9" name="MSIP_Label_92a27fc4-0a66-420d-b730-696d4b67330c_Tag">
    <vt:lpwstr>10, 3, 0, 1</vt:lpwstr>
  </property>
</Properties>
</file>